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20" windowWidth="18372" windowHeight="6648"/>
  </bookViews>
  <sheets>
    <sheet name="FONCT 2017" sheetId="1" r:id="rId1"/>
  </sheets>
  <externalReferences>
    <externalReference r:id="rId2"/>
    <externalReference r:id="rId3"/>
    <externalReference r:id="rId4"/>
  </externalReferences>
  <definedNames>
    <definedName name="_rec5">#REF!</definedName>
    <definedName name="_rec91">#REF!</definedName>
    <definedName name="_rec92">#REF!</definedName>
    <definedName name="actifs91">#REF!</definedName>
    <definedName name="actifs92">#REF!</definedName>
    <definedName name="_xlnm.Database">#REF!</definedName>
    <definedName name="fraisgen91">#REF!</definedName>
    <definedName name="fraisgen92">#REF!</definedName>
    <definedName name="passifs91">#REF!</definedName>
    <definedName name="passifs92">#REF!</definedName>
    <definedName name="titres">#REF!</definedName>
    <definedName name="_xlnm.Print_Area" localSheetId="0">'FONCT 2017'!$A$1:$P$32</definedName>
  </definedNames>
  <calcPr calcId="125725"/>
</workbook>
</file>

<file path=xl/calcChain.xml><?xml version="1.0" encoding="utf-8"?>
<calcChain xmlns="http://schemas.openxmlformats.org/spreadsheetml/2006/main">
  <c r="G28" i="1"/>
  <c r="O27"/>
  <c r="O23" s="1"/>
  <c r="G27"/>
  <c r="G26"/>
  <c r="O25"/>
  <c r="G25"/>
  <c r="G24" s="1"/>
  <c r="G23" s="1"/>
  <c r="G21"/>
  <c r="G20"/>
  <c r="G18"/>
  <c r="G17"/>
  <c r="G16"/>
  <c r="O15"/>
  <c r="G15"/>
  <c r="O14"/>
  <c r="G14"/>
  <c r="O13"/>
  <c r="O12" s="1"/>
  <c r="G13"/>
  <c r="O11"/>
  <c r="G11" l="1"/>
  <c r="O10"/>
  <c r="O30" s="1"/>
  <c r="G10"/>
  <c r="G30" s="1"/>
  <c r="O32" l="1"/>
  <c r="G31"/>
  <c r="G32" l="1"/>
</calcChain>
</file>

<file path=xl/comments1.xml><?xml version="1.0" encoding="utf-8"?>
<comments xmlns="http://schemas.openxmlformats.org/spreadsheetml/2006/main">
  <authors>
    <author>Janine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Janine:</t>
        </r>
        <r>
          <rPr>
            <sz val="9"/>
            <color indexed="81"/>
            <rFont val="Tahoma"/>
            <family val="2"/>
          </rPr>
          <t xml:space="preserve">
   Fiduciaire
   Congrès PSS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Janine:</t>
        </r>
        <r>
          <rPr>
            <sz val="9"/>
            <color indexed="81"/>
            <rFont val="Tahoma"/>
            <family val="2"/>
          </rPr>
          <t xml:space="preserve">
Frais CCP
</t>
        </r>
      </text>
    </comment>
  </commentList>
</comments>
</file>

<file path=xl/sharedStrings.xml><?xml version="1.0" encoding="utf-8"?>
<sst xmlns="http://schemas.openxmlformats.org/spreadsheetml/2006/main" count="48" uniqueCount="45">
  <si>
    <t xml:space="preserve">  Les</t>
  </si>
  <si>
    <t xml:space="preserve">  Socialistes</t>
  </si>
  <si>
    <t xml:space="preserve">    de Meyrin - Cointrin</t>
  </si>
  <si>
    <t>COMPTE DE FONCTIONNEMENT AU 31 DECEMBRE 2017</t>
  </si>
  <si>
    <t xml:space="preserve">                         Case Postale 230</t>
  </si>
  <si>
    <t xml:space="preserve">       1217 Meyrin</t>
  </si>
  <si>
    <t xml:space="preserve">                               www.psmeyrin.ch</t>
  </si>
  <si>
    <t>CHARGES</t>
  </si>
  <si>
    <t>Exercice
2017</t>
  </si>
  <si>
    <t>Exercice
2016</t>
  </si>
  <si>
    <t>PRODUITS</t>
  </si>
  <si>
    <t>I. Frais politiques</t>
  </si>
  <si>
    <t>I. Financements reçus</t>
  </si>
  <si>
    <t>Propagande et communication</t>
  </si>
  <si>
    <t>Cotisations des adhérents</t>
  </si>
  <si>
    <t>dont campagnes d'élections :</t>
  </si>
  <si>
    <t>Contribution des élus</t>
  </si>
  <si>
    <t>Conseil Municipal</t>
  </si>
  <si>
    <t>dont élus communaux</t>
  </si>
  <si>
    <t>Conseil Administratif</t>
  </si>
  <si>
    <t>Contributions de l'Etat</t>
  </si>
  <si>
    <t>Grand Conseil &amp; Conseil d'Etat</t>
  </si>
  <si>
    <t>Dons et legs</t>
  </si>
  <si>
    <t>Chambres fédérales</t>
  </si>
  <si>
    <t>dont initiatives et référendum</t>
  </si>
  <si>
    <t>dont organisation d'évènements</t>
  </si>
  <si>
    <t>dont dépenses d'affichage</t>
  </si>
  <si>
    <t>dont dépenses de publicité et communication</t>
  </si>
  <si>
    <t>dont frais de publication de journaux</t>
  </si>
  <si>
    <t>II. Frais généraux</t>
  </si>
  <si>
    <t>II. Autres produits</t>
  </si>
  <si>
    <t>Charges externes</t>
  </si>
  <si>
    <t>Produits de manifestations et colloques</t>
  </si>
  <si>
    <t>dont internet</t>
  </si>
  <si>
    <t>Refacturation à des tiers</t>
  </si>
  <si>
    <t>dont autres charges administratives</t>
  </si>
  <si>
    <t>Autres produits d'exploitation</t>
  </si>
  <si>
    <t>Autres charges d'exploitation</t>
  </si>
  <si>
    <t>Produits financiers</t>
  </si>
  <si>
    <t>Charges financières</t>
  </si>
  <si>
    <t>Total des charges</t>
  </si>
  <si>
    <t>Total des produits</t>
  </si>
  <si>
    <t>Résultat d'ensemble (excédent)</t>
  </si>
  <si>
    <t>Résultat d'ensemble (perte)</t>
  </si>
  <si>
    <t>Total</t>
  </si>
</sst>
</file>

<file path=xl/styles.xml><?xml version="1.0" encoding="utf-8"?>
<styleSheet xmlns="http://schemas.openxmlformats.org/spreadsheetml/2006/main">
  <numFmts count="1">
    <numFmt numFmtId="164" formatCode="#,##0.00\ ;[Red]\-#,##0.00\ 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Verdana"/>
      <family val="2"/>
    </font>
    <font>
      <sz val="13"/>
      <name val="Verdana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1" applyFont="1" applyAlignment="1">
      <alignment horizontal="left" indent="8"/>
    </xf>
    <xf numFmtId="0" fontId="1" fillId="0" borderId="0" xfId="1"/>
    <xf numFmtId="0" fontId="3" fillId="0" borderId="0" xfId="1" applyFont="1" applyAlignment="1">
      <alignment horizontal="left" indent="8"/>
    </xf>
    <xf numFmtId="0" fontId="4" fillId="0" borderId="0" xfId="1" applyFont="1"/>
    <xf numFmtId="0" fontId="4" fillId="0" borderId="0" xfId="1" applyFont="1" applyAlignment="1"/>
    <xf numFmtId="0" fontId="6" fillId="0" borderId="0" xfId="2" applyFont="1" applyAlignment="1" applyProtection="1"/>
    <xf numFmtId="0" fontId="5" fillId="0" borderId="0" xfId="2" applyFont="1" applyAlignment="1" applyProtection="1"/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wrapText="1"/>
    </xf>
    <xf numFmtId="0" fontId="8" fillId="0" borderId="5" xfId="1" applyFont="1" applyBorder="1"/>
    <xf numFmtId="0" fontId="7" fillId="0" borderId="0" xfId="1" applyFont="1"/>
    <xf numFmtId="164" fontId="8" fillId="0" borderId="6" xfId="1" applyNumberFormat="1" applyFont="1" applyBorder="1"/>
    <xf numFmtId="0" fontId="8" fillId="0" borderId="0" xfId="1" applyFont="1"/>
    <xf numFmtId="0" fontId="7" fillId="0" borderId="7" xfId="1" applyFont="1" applyBorder="1"/>
    <xf numFmtId="164" fontId="7" fillId="0" borderId="4" xfId="1" applyNumberFormat="1" applyFont="1" applyBorder="1"/>
    <xf numFmtId="0" fontId="1" fillId="0" borderId="7" xfId="1" applyBorder="1"/>
    <xf numFmtId="164" fontId="1" fillId="0" borderId="6" xfId="1" applyNumberFormat="1" applyBorder="1"/>
    <xf numFmtId="164" fontId="1" fillId="0" borderId="8" xfId="1" applyNumberFormat="1" applyBorder="1"/>
    <xf numFmtId="164" fontId="1" fillId="0" borderId="4" xfId="1" applyNumberFormat="1" applyFont="1" applyBorder="1"/>
    <xf numFmtId="164" fontId="1" fillId="0" borderId="4" xfId="1" applyNumberFormat="1" applyBorder="1"/>
    <xf numFmtId="0" fontId="1" fillId="0" borderId="0" xfId="1" applyFont="1"/>
    <xf numFmtId="164" fontId="1" fillId="0" borderId="9" xfId="1" applyNumberFormat="1" applyBorder="1"/>
    <xf numFmtId="164" fontId="7" fillId="0" borderId="9" xfId="1" applyNumberFormat="1" applyFont="1" applyBorder="1"/>
    <xf numFmtId="0" fontId="8" fillId="0" borderId="7" xfId="1" applyFont="1" applyBorder="1"/>
    <xf numFmtId="164" fontId="8" fillId="0" borderId="9" xfId="1" applyNumberFormat="1" applyFont="1" applyBorder="1"/>
    <xf numFmtId="0" fontId="1" fillId="0" borderId="10" xfId="1" applyBorder="1"/>
    <xf numFmtId="0" fontId="1" fillId="0" borderId="1" xfId="1" applyBorder="1"/>
    <xf numFmtId="0" fontId="1" fillId="0" borderId="2" xfId="1" applyBorder="1"/>
    <xf numFmtId="0" fontId="7" fillId="0" borderId="3" xfId="1" applyFont="1" applyBorder="1" applyAlignment="1">
      <alignment horizontal="right"/>
    </xf>
    <xf numFmtId="164" fontId="1" fillId="0" borderId="0" xfId="1" applyNumberFormat="1"/>
  </cellXfs>
  <cellStyles count="3">
    <cellStyle name="Lien hypertexte" xfId="2" builtinId="8"/>
    <cellStyle name="Normal" xfId="0" builtinId="0"/>
    <cellStyle name="Normal_NEW Bilan PP 1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pic>
      <xdr:nvPicPr>
        <xdr:cNvPr id="2" name="Image 1" descr="Documents-Server:PS-Meyrin:Logos et Signature:PS_f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9240" y="27736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99060</xdr:colOff>
      <xdr:row>0</xdr:row>
      <xdr:rowOff>68580</xdr:rowOff>
    </xdr:from>
    <xdr:to>
      <xdr:col>3</xdr:col>
      <xdr:colOff>137160</xdr:colOff>
      <xdr:row>3</xdr:row>
      <xdr:rowOff>38100</xdr:rowOff>
    </xdr:to>
    <xdr:pic>
      <xdr:nvPicPr>
        <xdr:cNvPr id="3" name="Image 1" descr="Documents-Server:PS-Meyrin:Logos et Signature:PS_f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" y="68580"/>
          <a:ext cx="79248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Revenus-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Depenses-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%20PP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010"/>
      <sheetName val="4020"/>
      <sheetName val="4030"/>
      <sheetName val="4040"/>
      <sheetName val="4050"/>
      <sheetName val="4060"/>
      <sheetName val="4080"/>
    </sheetNames>
    <sheetDataSet>
      <sheetData sheetId="0">
        <row r="54">
          <cell r="H54">
            <v>2055</v>
          </cell>
        </row>
      </sheetData>
      <sheetData sheetId="1">
        <row r="23">
          <cell r="H23">
            <v>24836.6</v>
          </cell>
        </row>
      </sheetData>
      <sheetData sheetId="2">
        <row r="16">
          <cell r="H16">
            <v>500</v>
          </cell>
        </row>
      </sheetData>
      <sheetData sheetId="3">
        <row r="22">
          <cell r="H22">
            <v>0</v>
          </cell>
        </row>
      </sheetData>
      <sheetData sheetId="4">
        <row r="22">
          <cell r="H22">
            <v>160</v>
          </cell>
        </row>
      </sheetData>
      <sheetData sheetId="5">
        <row r="22">
          <cell r="H22">
            <v>80</v>
          </cell>
        </row>
      </sheetData>
      <sheetData sheetId="6">
        <row r="21">
          <cell r="H2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010"/>
      <sheetName val="3020"/>
      <sheetName val="3030"/>
      <sheetName val="3035"/>
      <sheetName val="3040"/>
      <sheetName val="3050"/>
      <sheetName val="3060"/>
      <sheetName val="3090"/>
    </sheetNames>
    <sheetDataSet>
      <sheetData sheetId="0">
        <row r="28">
          <cell r="H28">
            <v>687.50000000000011</v>
          </cell>
        </row>
      </sheetData>
      <sheetData sheetId="1">
        <row r="28">
          <cell r="H28">
            <v>0</v>
          </cell>
        </row>
        <row r="29">
          <cell r="H29">
            <v>0</v>
          </cell>
        </row>
        <row r="30">
          <cell r="H30">
            <v>8178.45</v>
          </cell>
        </row>
        <row r="31">
          <cell r="H31">
            <v>0</v>
          </cell>
        </row>
      </sheetData>
      <sheetData sheetId="2">
        <row r="21">
          <cell r="H21">
            <v>400</v>
          </cell>
        </row>
      </sheetData>
      <sheetData sheetId="3">
        <row r="28">
          <cell r="H28">
            <v>0</v>
          </cell>
        </row>
      </sheetData>
      <sheetData sheetId="4">
        <row r="26">
          <cell r="H26">
            <v>1614.05</v>
          </cell>
        </row>
        <row r="28">
          <cell r="H28">
            <v>0</v>
          </cell>
        </row>
      </sheetData>
      <sheetData sheetId="5">
        <row r="21">
          <cell r="H21">
            <v>180.6</v>
          </cell>
        </row>
      </sheetData>
      <sheetData sheetId="6">
        <row r="21">
          <cell r="H21">
            <v>1300</v>
          </cell>
        </row>
      </sheetData>
      <sheetData sheetId="7">
        <row r="30">
          <cell r="H30">
            <v>582.9</v>
          </cell>
        </row>
        <row r="32">
          <cell r="H32">
            <v>93.850000000000009</v>
          </cell>
        </row>
        <row r="34">
          <cell r="H34">
            <v>423.7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ILAN 2017"/>
      <sheetName val="FONCT 2017"/>
      <sheetName val="BILAN ouverture 201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smeyrin.ch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1"/>
  <sheetViews>
    <sheetView tabSelected="1" topLeftCell="A11" zoomScale="85" zoomScaleNormal="85" workbookViewId="0">
      <selection activeCell="R20" sqref="R20"/>
    </sheetView>
  </sheetViews>
  <sheetFormatPr baseColWidth="10" defaultColWidth="11.44140625" defaultRowHeight="13.2"/>
  <cols>
    <col min="1" max="3" width="3.6640625" style="2" customWidth="1"/>
    <col min="4" max="8" width="11.44140625" style="2"/>
    <col min="9" max="11" width="3.6640625" style="2" customWidth="1"/>
    <col min="12" max="16384" width="11.44140625" style="2"/>
  </cols>
  <sheetData>
    <row r="1" spans="1:16" ht="29.4">
      <c r="A1" s="1" t="s">
        <v>0</v>
      </c>
    </row>
    <row r="2" spans="1:16" ht="29.4">
      <c r="A2" s="1" t="s">
        <v>1</v>
      </c>
      <c r="B2" s="1"/>
    </row>
    <row r="3" spans="1:16" ht="16.8">
      <c r="A3" s="3" t="s">
        <v>2</v>
      </c>
      <c r="B3" s="3"/>
      <c r="H3" s="4" t="s">
        <v>3</v>
      </c>
    </row>
    <row r="4" spans="1:16" ht="15.6">
      <c r="A4" s="4" t="s">
        <v>4</v>
      </c>
      <c r="B4" s="4"/>
    </row>
    <row r="5" spans="1:16" ht="15.6">
      <c r="D5" s="5" t="s">
        <v>5</v>
      </c>
      <c r="E5" s="5"/>
      <c r="F5" s="5"/>
    </row>
    <row r="6" spans="1:16">
      <c r="A6" s="6" t="s">
        <v>6</v>
      </c>
      <c r="B6" s="7"/>
      <c r="C6" s="7"/>
    </row>
    <row r="9" spans="1:16" ht="30.75" customHeight="1">
      <c r="A9" s="8" t="s">
        <v>7</v>
      </c>
      <c r="B9" s="9"/>
      <c r="C9" s="9"/>
      <c r="D9" s="9"/>
      <c r="E9" s="9"/>
      <c r="F9" s="10"/>
      <c r="G9" s="11" t="s">
        <v>8</v>
      </c>
      <c r="H9" s="11" t="s">
        <v>9</v>
      </c>
      <c r="I9" s="8" t="s">
        <v>10</v>
      </c>
      <c r="J9" s="9"/>
      <c r="K9" s="9"/>
      <c r="L9" s="9"/>
      <c r="M9" s="9"/>
      <c r="N9" s="10"/>
      <c r="O9" s="11" t="s">
        <v>8</v>
      </c>
      <c r="P9" s="11" t="s">
        <v>9</v>
      </c>
    </row>
    <row r="10" spans="1:16" ht="23.25" customHeight="1">
      <c r="A10" s="12" t="s">
        <v>11</v>
      </c>
      <c r="B10" s="13"/>
      <c r="G10" s="14">
        <f>SUM(G13:G21)</f>
        <v>10880</v>
      </c>
      <c r="H10" s="14">
        <v>20321.95</v>
      </c>
      <c r="I10" s="15" t="s">
        <v>12</v>
      </c>
      <c r="J10" s="15"/>
      <c r="K10" s="15"/>
      <c r="L10" s="15"/>
      <c r="M10" s="15"/>
      <c r="N10" s="15"/>
      <c r="O10" s="14">
        <f>O11+O12+O14+O15</f>
        <v>27471.599999999999</v>
      </c>
      <c r="P10" s="14">
        <v>26341.3</v>
      </c>
    </row>
    <row r="11" spans="1:16" ht="18.75" customHeight="1">
      <c r="A11" s="16"/>
      <c r="B11" s="13" t="s">
        <v>13</v>
      </c>
      <c r="G11" s="17">
        <f>SUM(G12:G21)</f>
        <v>10880</v>
      </c>
      <c r="H11" s="17">
        <v>20321.95</v>
      </c>
      <c r="J11" s="13" t="s">
        <v>14</v>
      </c>
      <c r="O11" s="17">
        <f>'[1]4010'!$H$54</f>
        <v>2055</v>
      </c>
      <c r="P11" s="17">
        <v>1632</v>
      </c>
    </row>
    <row r="12" spans="1:16">
      <c r="A12" s="18"/>
      <c r="C12" s="2" t="s">
        <v>15</v>
      </c>
      <c r="G12" s="19"/>
      <c r="H12" s="19"/>
      <c r="J12" s="13" t="s">
        <v>16</v>
      </c>
      <c r="O12" s="17">
        <f>O13</f>
        <v>25336.6</v>
      </c>
      <c r="P12" s="17">
        <v>22209.300000000003</v>
      </c>
    </row>
    <row r="13" spans="1:16">
      <c r="A13" s="18"/>
      <c r="D13" s="2" t="s">
        <v>17</v>
      </c>
      <c r="G13" s="20">
        <f>'[2]3030'!$H$21</f>
        <v>400</v>
      </c>
      <c r="H13" s="20">
        <v>0</v>
      </c>
      <c r="K13" s="2" t="s">
        <v>18</v>
      </c>
      <c r="O13" s="21">
        <f>'[1]4020'!$H$23+'[1]4030'!$H$16</f>
        <v>25336.6</v>
      </c>
      <c r="P13" s="21">
        <v>22209.300000000003</v>
      </c>
    </row>
    <row r="14" spans="1:16">
      <c r="A14" s="18"/>
      <c r="D14" s="2" t="s">
        <v>19</v>
      </c>
      <c r="G14" s="22">
        <f>'[2]3035'!$H$28</f>
        <v>0</v>
      </c>
      <c r="H14" s="22">
        <v>400</v>
      </c>
      <c r="J14" s="13" t="s">
        <v>20</v>
      </c>
      <c r="O14" s="17">
        <f>'[1]4040'!$H$22</f>
        <v>0</v>
      </c>
      <c r="P14" s="17">
        <v>0</v>
      </c>
    </row>
    <row r="15" spans="1:16">
      <c r="A15" s="18"/>
      <c r="D15" s="23" t="s">
        <v>21</v>
      </c>
      <c r="G15" s="22">
        <f>'[2]3040'!$H$26</f>
        <v>1614.05</v>
      </c>
      <c r="H15" s="22">
        <v>0</v>
      </c>
      <c r="J15" s="13" t="s">
        <v>22</v>
      </c>
      <c r="O15" s="17">
        <f>'[1]4060'!$H$22</f>
        <v>80</v>
      </c>
      <c r="P15" s="17">
        <v>2000</v>
      </c>
    </row>
    <row r="16" spans="1:16">
      <c r="A16" s="18"/>
      <c r="D16" s="2" t="s">
        <v>23</v>
      </c>
      <c r="G16" s="22">
        <f>'[2]3040'!$H$31</f>
        <v>0</v>
      </c>
      <c r="H16" s="22">
        <v>0</v>
      </c>
      <c r="J16" s="13"/>
      <c r="O16" s="24"/>
      <c r="P16" s="24"/>
    </row>
    <row r="17" spans="1:16">
      <c r="A17" s="18"/>
      <c r="C17" s="2" t="s">
        <v>24</v>
      </c>
      <c r="G17" s="22">
        <f>'[2]3040'!$H$28</f>
        <v>0</v>
      </c>
      <c r="H17" s="22">
        <v>8381.9</v>
      </c>
      <c r="J17" s="13"/>
      <c r="O17" s="24"/>
      <c r="P17" s="24"/>
    </row>
    <row r="18" spans="1:16">
      <c r="A18" s="18"/>
      <c r="C18" s="2" t="s">
        <v>25</v>
      </c>
      <c r="G18" s="22">
        <f>'[2]3010'!$H$28</f>
        <v>687.50000000000011</v>
      </c>
      <c r="H18" s="22">
        <v>563.34999999999991</v>
      </c>
      <c r="J18" s="13"/>
      <c r="O18" s="25"/>
      <c r="P18" s="25"/>
    </row>
    <row r="19" spans="1:16">
      <c r="A19" s="18"/>
      <c r="C19" s="2" t="s">
        <v>26</v>
      </c>
      <c r="G19" s="22">
        <v>0</v>
      </c>
      <c r="H19" s="22">
        <v>0</v>
      </c>
      <c r="J19" s="13"/>
      <c r="O19" s="25"/>
      <c r="P19" s="25"/>
    </row>
    <row r="20" spans="1:16">
      <c r="A20" s="18"/>
      <c r="C20" s="2" t="s">
        <v>27</v>
      </c>
      <c r="G20" s="22">
        <f>'[2]3020'!$H$30+'[2]3020'!$H$29+'[2]3020'!$H$31</f>
        <v>8178.45</v>
      </c>
      <c r="H20" s="22">
        <v>10976.7</v>
      </c>
      <c r="J20" s="13"/>
      <c r="O20" s="25"/>
      <c r="P20" s="25"/>
    </row>
    <row r="21" spans="1:16">
      <c r="A21" s="18"/>
      <c r="C21" s="2" t="s">
        <v>28</v>
      </c>
      <c r="G21" s="22">
        <f>'[2]3020'!$H$28</f>
        <v>0</v>
      </c>
      <c r="H21" s="22">
        <v>0</v>
      </c>
      <c r="J21" s="13"/>
      <c r="O21" s="24"/>
      <c r="P21" s="24"/>
    </row>
    <row r="22" spans="1:16">
      <c r="A22" s="18"/>
      <c r="G22" s="24"/>
      <c r="H22" s="24"/>
      <c r="J22" s="13"/>
      <c r="O22" s="24"/>
      <c r="P22" s="24"/>
    </row>
    <row r="23" spans="1:16">
      <c r="A23" s="26" t="s">
        <v>29</v>
      </c>
      <c r="B23" s="13"/>
      <c r="G23" s="27">
        <f>G24+G27+G28</f>
        <v>2581.0499999999997</v>
      </c>
      <c r="H23" s="27">
        <v>1163.6000000000001</v>
      </c>
      <c r="I23" s="15" t="s">
        <v>30</v>
      </c>
      <c r="J23" s="15"/>
      <c r="K23" s="15"/>
      <c r="L23" s="15"/>
      <c r="M23" s="15"/>
      <c r="N23" s="15"/>
      <c r="O23" s="27">
        <f>SUM(O24:O27)</f>
        <v>160</v>
      </c>
      <c r="P23" s="27">
        <v>2304.9</v>
      </c>
    </row>
    <row r="24" spans="1:16" ht="18" customHeight="1">
      <c r="A24" s="16"/>
      <c r="B24" s="13" t="s">
        <v>31</v>
      </c>
      <c r="G24" s="17">
        <f>SUM(G25:G26)</f>
        <v>2487.1999999999998</v>
      </c>
      <c r="H24" s="17">
        <v>938.4</v>
      </c>
      <c r="J24" s="13" t="s">
        <v>32</v>
      </c>
      <c r="O24" s="17">
        <v>0</v>
      </c>
      <c r="P24" s="17">
        <v>0</v>
      </c>
    </row>
    <row r="25" spans="1:16">
      <c r="A25" s="18"/>
      <c r="C25" s="2" t="s">
        <v>33</v>
      </c>
      <c r="G25" s="22">
        <f>'[2]3050'!$H$21</f>
        <v>180.6</v>
      </c>
      <c r="H25" s="22">
        <v>180.6</v>
      </c>
      <c r="J25" s="13" t="s">
        <v>34</v>
      </c>
      <c r="O25" s="17">
        <f>'[1]4050'!$H$22</f>
        <v>160</v>
      </c>
      <c r="P25" s="17">
        <v>2304.9</v>
      </c>
    </row>
    <row r="26" spans="1:16">
      <c r="A26" s="18"/>
      <c r="C26" s="2" t="s">
        <v>35</v>
      </c>
      <c r="G26" s="22">
        <f>'[2]3090'!$H$30+'[2]3090'!$H$34+'[2]3060'!$H$21</f>
        <v>2306.6</v>
      </c>
      <c r="H26" s="22">
        <v>757.8</v>
      </c>
      <c r="J26" s="13" t="s">
        <v>36</v>
      </c>
      <c r="O26" s="17">
        <v>0</v>
      </c>
      <c r="P26" s="17">
        <v>0</v>
      </c>
    </row>
    <row r="27" spans="1:16">
      <c r="A27" s="18"/>
      <c r="B27" s="13" t="s">
        <v>37</v>
      </c>
      <c r="G27" s="17">
        <f>'[2]3090'!$H$27+'[2]3090'!$H$29</f>
        <v>0</v>
      </c>
      <c r="H27" s="17">
        <v>200</v>
      </c>
      <c r="J27" s="13" t="s">
        <v>38</v>
      </c>
      <c r="O27" s="17">
        <f>'[1]4080'!$H$21</f>
        <v>0</v>
      </c>
      <c r="P27" s="17">
        <v>0</v>
      </c>
    </row>
    <row r="28" spans="1:16">
      <c r="A28" s="18"/>
      <c r="B28" s="13" t="s">
        <v>39</v>
      </c>
      <c r="G28" s="17">
        <f>'[2]3090'!$H$32</f>
        <v>93.850000000000009</v>
      </c>
      <c r="H28" s="17">
        <v>25.2</v>
      </c>
      <c r="O28" s="24"/>
      <c r="P28" s="24"/>
    </row>
    <row r="29" spans="1:16">
      <c r="A29" s="28"/>
      <c r="G29" s="20"/>
      <c r="H29" s="20"/>
      <c r="O29" s="20"/>
      <c r="P29" s="20"/>
    </row>
    <row r="30" spans="1:16" ht="15" customHeight="1">
      <c r="A30" s="29"/>
      <c r="B30" s="30"/>
      <c r="C30" s="30"/>
      <c r="D30" s="30"/>
      <c r="E30" s="30"/>
      <c r="F30" s="31" t="s">
        <v>40</v>
      </c>
      <c r="G30" s="17">
        <f>G10+G23</f>
        <v>13461.05</v>
      </c>
      <c r="H30" s="17">
        <v>21485.55</v>
      </c>
      <c r="I30" s="29"/>
      <c r="J30" s="30"/>
      <c r="K30" s="30"/>
      <c r="L30" s="30"/>
      <c r="M30" s="30"/>
      <c r="N30" s="31" t="s">
        <v>41</v>
      </c>
      <c r="O30" s="17">
        <f>O10+O23</f>
        <v>27631.599999999999</v>
      </c>
      <c r="P30" s="17">
        <v>28646.2</v>
      </c>
    </row>
    <row r="31" spans="1:16" ht="15" customHeight="1">
      <c r="A31" s="29"/>
      <c r="B31" s="30"/>
      <c r="C31" s="30"/>
      <c r="D31" s="30"/>
      <c r="E31" s="30"/>
      <c r="F31" s="31" t="s">
        <v>42</v>
      </c>
      <c r="G31" s="17">
        <f>O30-G30</f>
        <v>14170.55</v>
      </c>
      <c r="H31" s="17">
        <v>7160.65</v>
      </c>
      <c r="I31" s="29"/>
      <c r="J31" s="30"/>
      <c r="K31" s="30"/>
      <c r="L31" s="30"/>
      <c r="M31" s="30"/>
      <c r="N31" s="31" t="s">
        <v>43</v>
      </c>
      <c r="O31" s="17">
        <v>0</v>
      </c>
      <c r="P31" s="17">
        <v>0</v>
      </c>
    </row>
    <row r="32" spans="1:16" ht="15" customHeight="1">
      <c r="A32" s="29"/>
      <c r="B32" s="30"/>
      <c r="C32" s="30"/>
      <c r="D32" s="30"/>
      <c r="E32" s="30"/>
      <c r="F32" s="31" t="s">
        <v>44</v>
      </c>
      <c r="G32" s="17">
        <f>SUM(G30:G31)</f>
        <v>27631.599999999999</v>
      </c>
      <c r="H32" s="17">
        <v>28646.2</v>
      </c>
      <c r="I32" s="29"/>
      <c r="J32" s="30"/>
      <c r="K32" s="30"/>
      <c r="L32" s="30"/>
      <c r="M32" s="30"/>
      <c r="N32" s="31" t="s">
        <v>44</v>
      </c>
      <c r="O32" s="17">
        <f>SUM(O30:O31)</f>
        <v>27631.599999999999</v>
      </c>
      <c r="P32" s="17">
        <v>28646.2</v>
      </c>
    </row>
    <row r="33" spans="7:16">
      <c r="G33" s="32"/>
      <c r="H33" s="32"/>
      <c r="O33" s="32"/>
      <c r="P33" s="32"/>
    </row>
    <row r="34" spans="7:16">
      <c r="G34" s="32"/>
      <c r="H34" s="32"/>
      <c r="O34" s="32"/>
      <c r="P34" s="32"/>
    </row>
    <row r="35" spans="7:16">
      <c r="G35" s="32"/>
      <c r="H35" s="32"/>
      <c r="O35" s="32"/>
      <c r="P35" s="32"/>
    </row>
    <row r="36" spans="7:16">
      <c r="G36" s="32"/>
      <c r="H36" s="32"/>
      <c r="O36" s="32"/>
      <c r="P36" s="32"/>
    </row>
    <row r="37" spans="7:16">
      <c r="G37" s="32"/>
      <c r="H37" s="32"/>
      <c r="O37" s="32"/>
      <c r="P37" s="32"/>
    </row>
    <row r="38" spans="7:16">
      <c r="G38" s="32"/>
      <c r="H38" s="32"/>
      <c r="O38" s="32"/>
      <c r="P38" s="32"/>
    </row>
    <row r="39" spans="7:16">
      <c r="G39" s="32"/>
      <c r="H39" s="32"/>
      <c r="O39" s="32"/>
      <c r="P39" s="32"/>
    </row>
    <row r="40" spans="7:16">
      <c r="G40" s="32"/>
      <c r="H40" s="32"/>
      <c r="O40" s="32"/>
      <c r="P40" s="32"/>
    </row>
    <row r="41" spans="7:16">
      <c r="G41" s="32"/>
      <c r="H41" s="32"/>
      <c r="O41" s="32"/>
      <c r="P41" s="32"/>
    </row>
    <row r="42" spans="7:16">
      <c r="G42" s="32"/>
      <c r="H42" s="32"/>
      <c r="O42" s="32"/>
      <c r="P42" s="32"/>
    </row>
    <row r="43" spans="7:16">
      <c r="G43" s="32"/>
      <c r="H43" s="32"/>
      <c r="O43" s="32"/>
      <c r="P43" s="32"/>
    </row>
    <row r="44" spans="7:16">
      <c r="G44" s="32"/>
      <c r="H44" s="32"/>
      <c r="O44" s="32"/>
      <c r="P44" s="32"/>
    </row>
    <row r="45" spans="7:16">
      <c r="G45" s="32"/>
      <c r="H45" s="32"/>
      <c r="O45" s="32"/>
      <c r="P45" s="32"/>
    </row>
    <row r="46" spans="7:16">
      <c r="G46" s="32"/>
      <c r="H46" s="32"/>
    </row>
    <row r="47" spans="7:16">
      <c r="G47" s="32"/>
      <c r="H47" s="32"/>
    </row>
    <row r="48" spans="7:16">
      <c r="G48" s="32"/>
      <c r="H48" s="32"/>
    </row>
    <row r="49" spans="7:8">
      <c r="G49" s="32"/>
      <c r="H49" s="32"/>
    </row>
    <row r="50" spans="7:8">
      <c r="G50" s="32"/>
      <c r="H50" s="32"/>
    </row>
    <row r="51" spans="7:8">
      <c r="G51" s="32"/>
      <c r="H51" s="32"/>
    </row>
    <row r="52" spans="7:8">
      <c r="G52" s="32"/>
      <c r="H52" s="32"/>
    </row>
    <row r="53" spans="7:8">
      <c r="G53" s="32"/>
      <c r="H53" s="32"/>
    </row>
    <row r="54" spans="7:8">
      <c r="G54" s="32"/>
      <c r="H54" s="32"/>
    </row>
    <row r="55" spans="7:8">
      <c r="G55" s="32"/>
      <c r="H55" s="32"/>
    </row>
    <row r="56" spans="7:8">
      <c r="G56" s="32"/>
      <c r="H56" s="32"/>
    </row>
    <row r="57" spans="7:8">
      <c r="G57" s="32"/>
      <c r="H57" s="32"/>
    </row>
    <row r="58" spans="7:8">
      <c r="G58" s="32"/>
      <c r="H58" s="32"/>
    </row>
    <row r="59" spans="7:8">
      <c r="G59" s="32"/>
      <c r="H59" s="32"/>
    </row>
    <row r="60" spans="7:8">
      <c r="G60" s="32"/>
      <c r="H60" s="32"/>
    </row>
    <row r="61" spans="7:8">
      <c r="G61" s="32"/>
      <c r="H61" s="32"/>
    </row>
  </sheetData>
  <mergeCells count="3">
    <mergeCell ref="D5:F5"/>
    <mergeCell ref="A9:F9"/>
    <mergeCell ref="I9:N9"/>
  </mergeCells>
  <hyperlinks>
    <hyperlink ref="A6" r:id="rId1" display="http://www.psmeyrin.ch/"/>
  </hyperlinks>
  <printOptions horizontalCentered="1"/>
  <pageMargins left="0.39370078740157483" right="0.39370078740157483" top="0.39370078740157483" bottom="0.59055118110236227" header="0.27559055118110237" footer="0.51181102362204722"/>
  <pageSetup paperSize="9" orientation="landscape" verticalDpi="0" r:id="rId2"/>
  <headerFooter alignWithMargins="0">
    <oddFooter>&amp;L&amp;D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FONCT 2017</vt:lpstr>
      <vt:lpstr>'FONCT 2017'!Zone_d_impression</vt:lpstr>
    </vt:vector>
  </TitlesOfParts>
  <Company>Université de Genève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</dc:creator>
  <cp:lastModifiedBy>Janine</cp:lastModifiedBy>
  <dcterms:created xsi:type="dcterms:W3CDTF">2018-05-29T16:53:03Z</dcterms:created>
  <dcterms:modified xsi:type="dcterms:W3CDTF">2018-05-29T16:53:56Z</dcterms:modified>
</cp:coreProperties>
</file>